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sap" state="visible" r:id="rId4"/>
    <sheet sheetId="2" name="Nasıl kullanılır" state="visible" r:id="rId5"/>
    <sheet sheetId="3" name="Katsayılar" state="visible" r:id="rId6"/>
  </sheets>
  <calcPr calcId="171027"/>
</workbook>
</file>

<file path=xl/sharedStrings.xml><?xml version="1.0" encoding="utf-8"?>
<sst xmlns="http://schemas.openxmlformats.org/spreadsheetml/2006/main" count="226" uniqueCount="174">
  <si>
    <t>Kurumsal su ayak izi hesap şablonu</t>
  </si>
  <si>
    <t>Sarı hücrelere aylık değerleri girin. Hacimler m³, derişimler mg/L.</t>
  </si>
  <si>
    <t>Firma / tesis:</t>
  </si>
  <si>
    <t>Deşarj aynı havzaya mı? (Evet/Hayır)</t>
  </si>
  <si>
    <t>Evet</t>
  </si>
  <si>
    <t>Kalem</t>
  </si>
  <si>
    <t>Birim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</si>
  <si>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</si>
  <si>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</si>
  <si>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</si>
  <si>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</si>
  <si>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</si>
  <si>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</si>
  <si>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</si>
  <si>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</si>
  <si>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</si>
  <si>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</si>
  <si>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</si>
  <si>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</si>
  <si>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Yıllık (derişimde debi ağırlıklı ortalama)</t>
  </si>
  <si>
    <t>Şebeke suyu</t>
  </si>
  <si>
    <t>m³</t>
  </si>
  <si>
    <t>Kuyu suyu</t>
  </si>
  <si>
    <t>Yüzey suyu</t>
  </si>
  <si>
    <t>Deşarj edilen atıksu</t>
  </si>
  <si>
    <t>Çıkış KOİ</t>
  </si>
  <si>
    <t>mg/L</t>
  </si>
  <si>
    <t>Çıkış Toplam fosfor</t>
  </si>
  <si>
    <t>Çıkış Amonyum azotu</t>
  </si>
  <si>
    <t>Çıkış Nitrat azotu</t>
  </si>
  <si>
    <t>Çekilen toplam su (m³)</t>
  </si>
  <si>
    <t>Operasyonel mavi su (m³)</t>
  </si>
  <si>
    <t>Gri su: KOİ (m³)</t>
  </si>
  <si>
    <t>Gri su: Toplam fosfor (m³)</t>
  </si>
  <si>
    <t>Gri su: Amonyum azotu (m³)</t>
  </si>
  <si>
    <t>Gri su: Nitrat azotu (m³)</t>
  </si>
  <si>
    <t>Operasyonel gri su (en büyük, m³)</t>
  </si>
  <si>
    <t>Tarımsal hammadde (listeden seçin)</t>
  </si>
  <si>
    <t>Ton / yıl</t>
  </si>
  <si>
    <t>Su ayak izi (m³)</t>
  </si>
  <si>
    <t>Tedarik zinciri (hammadde) su ayak izi (m³)</t>
  </si>
  <si>
    <t>TOPLAM SU AYAK İZİ (m³)</t>
  </si>
  <si>
    <t>Yıllık üretim miktarı</t>
  </si>
  <si>
    <t>Su yoğunluğu (m³ çekilen su / birim üretim)</t>
  </si>
  <si>
    <t>Nasıl kullanılır?</t>
  </si>
  <si>
    <t>Komesli Ar-Ge | komesli.com.tr</t>
  </si>
  <si>
    <t>1. "Hesap" sayfasında sarı hücrelere aylık su çekimi, deşarj miktarı ve deşarj analiz sonuçlarını (aylık ortalama mg/L) girin.</t>
  </si>
  <si>
    <t>2. Deşarj aynı havzaya (dere, kanalizasyon, OSB arıtması) yapılıyorsa "Evet" yazın; aynı havzaya dönen su mavi su sayılmaz.</t>
  </si>
  <si>
    <t>3. Gri su: her kirletici için toplam yük ÷ (alıcı ortam sınırı − doğal derişim) hesaplanır, en büyüğü alınır. Sınırlar Yerüstü Su Kalitesi Yönetmeliği II. sınıf değerleridir; "Katsayılar" sayfasında değiştirilebilir.</t>
  </si>
  <si>
    <t>4. Tarımsal hammaddeyi listeden seçin ve yıllık tonajı girin; değerler "Katsayılar" sayfasındadır.</t>
  </si>
  <si>
    <t>5. Sonuç bir ön tahmindir; ISO 14046 değerlendirmesi ölçüm verisi ve havza bazlı etki analizi gerektirir.</t>
  </si>
  <si>
    <t>6. Destek için: https://komesli.com.tr/teklif-iste/  |  Çevrim içi hesaplayıcı: https://komesli.com.tr/su-ayak-izi-hesaplama/</t>
  </si>
  <si>
    <t>Katsayılar ve kaynakları</t>
  </si>
  <si>
    <t>Bu sayfadaki değerler hesap sayfasında formülle kullanılır. Değiştirirseniz sonuçlar da değişir.</t>
  </si>
  <si>
    <t>Kod</t>
  </si>
  <si>
    <t>Katsayı</t>
  </si>
  <si>
    <t>Kaynak</t>
  </si>
  <si>
    <t>cmax_koi</t>
  </si>
  <si>
    <t>KOİ: alıcı ortam sınırı</t>
  </si>
  <si>
    <t>Yerüstü Su Kalitesi Yön. II. sınıf</t>
  </si>
  <si>
    <t>cmax_tp</t>
  </si>
  <si>
    <t>Toplam fosfor: alıcı ortam sınırı</t>
  </si>
  <si>
    <t>cmax_nh4</t>
  </si>
  <si>
    <t>Amonyum azotu: alıcı ortam sınırı</t>
  </si>
  <si>
    <t>cmax_no3</t>
  </si>
  <si>
    <t>Nitrat azotu: alıcı ortam sınırı</t>
  </si>
  <si>
    <t>cnat_koi</t>
  </si>
  <si>
    <t>KOİ: doğal derişim</t>
  </si>
  <si>
    <t>Bilinmiyorsa 0</t>
  </si>
  <si>
    <t>cnat_tp</t>
  </si>
  <si>
    <t>Toplam fosfor: doğal derişim</t>
  </si>
  <si>
    <t>cnat_nh4</t>
  </si>
  <si>
    <t>Amonyum azotu: doğal derişim</t>
  </si>
  <si>
    <t>cnat_no3</t>
  </si>
  <si>
    <t>Nitrat azotu: doğal derişim</t>
  </si>
  <si>
    <t>sigir</t>
  </si>
  <si>
    <t>Sığır eti</t>
  </si>
  <si>
    <t>m³ / ton (toplam)</t>
  </si>
  <si>
    <t>Yeşil 14414 · Mavi 550 · Gri 451 (Mekonnen ve Hoekstra)</t>
  </si>
  <si>
    <t>koyun</t>
  </si>
  <si>
    <t>Koyun / kuzu eti</t>
  </si>
  <si>
    <t>Yeşil 9813 · Mavi 522 · Gri 76 (Mekonnen ve Hoekstra)</t>
  </si>
  <si>
    <t>keci</t>
  </si>
  <si>
    <t>Keçi eti</t>
  </si>
  <si>
    <t>Yeşil 5185 · Mavi 330 · Gri 6 (Mekonnen ve Hoekstra)</t>
  </si>
  <si>
    <t>tavuk</t>
  </si>
  <si>
    <t>Tavuk eti</t>
  </si>
  <si>
    <t>Yeşil 3545 · Mavi 313 · Gri 467 (Mekonnen ve Hoekstra)</t>
  </si>
  <si>
    <t>yumurta</t>
  </si>
  <si>
    <t>Yumurta</t>
  </si>
  <si>
    <t>Yeşil 2592 · Mavi 244 · Gri 429 (Mekonnen ve Hoekstra)</t>
  </si>
  <si>
    <t>sut</t>
  </si>
  <si>
    <t>Süt</t>
  </si>
  <si>
    <t>Yeşil 863 · Mavi 86 · Gri 72 (Mekonnen ve Hoekstra)</t>
  </si>
  <si>
    <t>tereyag</t>
  </si>
  <si>
    <t>Tereyağı</t>
  </si>
  <si>
    <t>Yeşil 4695 · Mavi 465 · Gri 393 (Mekonnen ve Hoekstra)</t>
  </si>
  <si>
    <t>sutTozu</t>
  </si>
  <si>
    <t>Süt tozu</t>
  </si>
  <si>
    <t>Yeşil 4011 · Mavi 398 · Gri 336 (Mekonnen ve Hoekstra)</t>
  </si>
  <si>
    <t>ekmek</t>
  </si>
  <si>
    <t>Ekmek (buğday)</t>
  </si>
  <si>
    <t>Yeşil 1124 · Mavi 301 · Gri 183 (Mekonnen ve Hoekstra)</t>
  </si>
  <si>
    <t>un</t>
  </si>
  <si>
    <t>Buğday unu, makarna</t>
  </si>
  <si>
    <t>Yeşil 1292 · Mavi 347 · Gri 210 (Mekonnen ve Hoekstra)</t>
  </si>
  <si>
    <t>pirinc</t>
  </si>
  <si>
    <t>Pirinç</t>
  </si>
  <si>
    <t>Yeşil 1488 · Mavi 443 · Gri 242 (Mekonnen ve Hoekstra)</t>
  </si>
  <si>
    <t>misir</t>
  </si>
  <si>
    <t>Mısır</t>
  </si>
  <si>
    <t>Yeşil 947 · Mavi 81 · Gri 194 (Mekonnen ve Hoekstra)</t>
  </si>
  <si>
    <t>arpa</t>
  </si>
  <si>
    <t>Arpa</t>
  </si>
  <si>
    <t>Yeşil 1213 · Mavi 79 · Gri 131 (Mekonnen ve Hoekstra)</t>
  </si>
  <si>
    <t>patates</t>
  </si>
  <si>
    <t>Patates</t>
  </si>
  <si>
    <t>Yeşil 191 · Mavi 33 · Gri 63 (Mekonnen ve Hoekstra)</t>
  </si>
  <si>
    <t>seker</t>
  </si>
  <si>
    <t>Rafine şeker</t>
  </si>
  <si>
    <t>Yeşil 1184 · Mavi 487 · Gri 111 (Mekonnen ve Hoekstra)</t>
  </si>
  <si>
    <t>fasulye</t>
  </si>
  <si>
    <t>Kuru fasulye</t>
  </si>
  <si>
    <t>Yeşil 3945 · Mavi 125 · Gri 983 (Mekonnen ve Hoekstra)</t>
  </si>
  <si>
    <t>nohut</t>
  </si>
  <si>
    <t>Nohut</t>
  </si>
  <si>
    <t>Yeşil 2972 · Mavi 224 · Gri 981 (Mekonnen ve Hoekstra)</t>
  </si>
  <si>
    <t>mercimek</t>
  </si>
  <si>
    <t>Mercimek</t>
  </si>
  <si>
    <t>Yeşil 4324 · Mavi 489 · Gri 1060 (Mekonnen ve Hoekstra)</t>
  </si>
  <si>
    <t>findik</t>
  </si>
  <si>
    <t>Fındık (iç)</t>
  </si>
  <si>
    <t>Yeşil 7627 · Mavi 2180 · Gri 709 (Mekonnen ve Hoekstra)</t>
  </si>
  <si>
    <t>soya</t>
  </si>
  <si>
    <t>Soya fasulyesi</t>
  </si>
  <si>
    <t>Yeşil 2037 · Mavi 70 · Gri 37 (Mekonnen ve Hoekstra)</t>
  </si>
  <si>
    <t>domates</t>
  </si>
  <si>
    <t>Domates</t>
  </si>
  <si>
    <t>Yeşil 108 · Mavi 63 · Gri 43 (Mekonnen ve Hoekstra)</t>
  </si>
  <si>
    <t>salca</t>
  </si>
  <si>
    <t>Domates salçası</t>
  </si>
  <si>
    <t>Yeşil 431 · Mavi 253 · Gri 171 (Mekonnen ve Hoekstra)</t>
  </si>
  <si>
    <t>elma</t>
  </si>
  <si>
    <t>Elma</t>
  </si>
  <si>
    <t>Yeşil 561 · Mavi 133 · Gri 127 (Mekonnen ve Hoekstra)</t>
  </si>
  <si>
    <t>portakal</t>
  </si>
  <si>
    <t>Portakal</t>
  </si>
  <si>
    <t>Yeşil 401 · Mavi 110 · Gri 49 (Mekonnen ve Hoekstra)</t>
  </si>
  <si>
    <t>muz</t>
  </si>
  <si>
    <t>Muz</t>
  </si>
  <si>
    <t>Yeşil 660 · Mavi 97 · Gri 33 (Mekonnen ve Hoekstra)</t>
  </si>
  <si>
    <t>uzum</t>
  </si>
  <si>
    <t>Üzüm</t>
  </si>
  <si>
    <t>Yeşil 425 · Mavi 97 · Gri 87 (Mekonnen ve Hoekstra)</t>
  </si>
  <si>
    <t>zeytinyagi</t>
  </si>
  <si>
    <t>Zeytinyağı (natürel)</t>
  </si>
  <si>
    <t>Yeşil 11826 · Mavi 2388 · Gri 217 (Mekonnen ve Hoekstra)</t>
  </si>
  <si>
    <t>kahve</t>
  </si>
  <si>
    <t>Kahve (kavrulmuş)</t>
  </si>
  <si>
    <t>Yeşil 18153 · Mavi 139 · Gri 633 (Mekonnen ve Hoekstra)</t>
  </si>
  <si>
    <t>cay</t>
  </si>
  <si>
    <t>Çay (yeşil ve siyah)</t>
  </si>
  <si>
    <t>Yeşil 7232 · Mavi 898 · Gri 726 (Mekonnen ve Hoekstra)</t>
  </si>
  <si>
    <t>cikolata</t>
  </si>
  <si>
    <t>Çikolata</t>
  </si>
  <si>
    <t>Yeşil 16805 · Mavi 198 · Gri 193 (Mekonnen ve Hoekstra)</t>
  </si>
  <si>
    <t>pamuk</t>
  </si>
  <si>
    <t>Pamuk lifi</t>
  </si>
  <si>
    <t>Yeşil 5163 · Mavi 2955 · Gri 996 (Mekonnen ve Hoekstra)</t>
  </si>
  <si>
    <t>Kaynaklar</t>
  </si>
  <si>
    <t>Yerüstü Su Kalitesi Yönetmeliği, Ek-5 Tablo 5 (RG 15.04.2015/29327 değişikliği), II. sınıf değerleri</t>
  </si>
  <si>
    <t>Mekonnen ve Hoekstra (2011), The green, blue and grey water footprint of crops and derived crop products, HESS 15:1577-1600 (küresel ortalama, 1996-2005)</t>
  </si>
  <si>
    <t>Mekonnen ve Hoekstra (2012), A global assessment of the water footprint of farm animal products, Ecosystems 15:401-415 (küresel ağırlıklı ortalama)</t>
  </si>
  <si>
    <t>Hoekstra ve ark. (2011), The Water Footprint Assessment Manual, Water Footprint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</si>
</sst>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A5C85"/>
      <sz val="15"/>
    </font>
    <font>
      <i/>
      <color rgb="FF4B6169"/>
    </font>
    <font>
      <b/>
      <color rgb="FFFFFFFF"/>
    </font>
    <font>
      <b/>
    </font>
    <font>
      <u/>
      <color rgb="FF0A5C85"/>
    </font>
  </fonts>
  <fills count="4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A5C8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 applyProtection="1">
      <protection locked="0"/>
    </xf>
    <xf numFmtId="0" fontId="3" fillId="3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0" fontId="4" fillId="0" borderId="0" xfId="0" applyFont="1"/>
    <xf numFmtId="3" fontId="4" fillId="0" borderId="0" xfId="0" applyNumberFormat="1" applyFont="1"/>
    <xf numFmtId="4" fontId="4" fillId="0" borderId="0" xfId="0" applyNumberFormat="1" applyFon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resmigazete.gov.tr/eskiler/2015/04/20150415-18.htm" TargetMode="External"/><Relationship Id="rId2" Type="http://schemas.openxmlformats.org/officeDocument/2006/relationships/hyperlink" Target="https://hess.copernicus.org/articles/15/1577/2011/" TargetMode="External"/><Relationship Id="rId3" Type="http://schemas.openxmlformats.org/officeDocument/2006/relationships/hyperlink" Target="https://link.springer.com/article/10.1007/s10021-011-9517-8" TargetMode="External"/><Relationship Id="rId4" Type="http://schemas.openxmlformats.org/officeDocument/2006/relationships/hyperlink" Target="https://www.waterfootprint.org/resources/TheWaterFootprintAssessmentManual_Englis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xSplit="2" ySplit="6" topLeftCell="C7" activePane="bottomRight" state="frozen"/>
      <selection pane="bottomRight"/>
    </sheetView>
  </sheetViews>
  <sheetFormatPr defaultRowHeight="15" outlineLevelRow="0" outlineLevelCol="0" x14ac:dyDescent="55"/>
  <cols>
    <col min="1" max="1" width="44" customWidth="1"/>
    <col min="2" max="14" width="10" customWidth="1"/>
    <col min="15" max="1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t="s">
        <v>2</v>
      </c>
      <c r="B4" s="3"/>
      <c r="D4" t="s">
        <v>3</v>
      </c>
      <c r="H4" s="3" t="s">
        <v>4</v>
      </c>
    </row>
    <row r="6" ht="30" customHeight="1" spans="1:15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</row>
    <row r="7" spans="1:15" x14ac:dyDescent="0.25">
      <c r="A7" t="s">
        <v>20</v>
      </c>
      <c r="B7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>
        <f>SUM(C7:N7)</f>
      </c>
    </row>
    <row r="8" spans="1:15" x14ac:dyDescent="0.25">
      <c r="A8" t="s">
        <v>22</v>
      </c>
      <c r="B8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>
        <f>SUM(C8:N8)</f>
      </c>
    </row>
    <row r="9" spans="1:15" x14ac:dyDescent="0.25">
      <c r="A9" t="s">
        <v>23</v>
      </c>
      <c r="B9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5">
        <f>SUM(C9:N9)</f>
      </c>
    </row>
    <row r="10" spans="1:15" x14ac:dyDescent="0.25">
      <c r="A10" t="s">
        <v>24</v>
      </c>
      <c r="B10" t="s">
        <v>21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5">
        <f>SUM(C10:N10)</f>
      </c>
    </row>
    <row r="11" spans="1:15" x14ac:dyDescent="0.25">
      <c r="A11" t="s">
        <v>25</v>
      </c>
      <c r="B11" t="s">
        <v>26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6">
        <f>IFERROR(SUMPRODUCT(C$10:N$10,C11:N11)/O$10,"")</f>
      </c>
    </row>
    <row r="12" spans="1:15" x14ac:dyDescent="0.25">
      <c r="A12" t="s">
        <v>27</v>
      </c>
      <c r="B1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6">
        <f>IFERROR(SUMPRODUCT(C$10:N$10,C12:N12)/O$10,"")</f>
      </c>
    </row>
    <row r="13" spans="1:15" x14ac:dyDescent="0.25">
      <c r="A13" t="s">
        <v>28</v>
      </c>
      <c r="B13" t="s">
        <v>26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6">
        <f>IFERROR(SUMPRODUCT(C$10:N$10,C13:N13)/O$10,"")</f>
      </c>
    </row>
    <row r="14" spans="1:15" x14ac:dyDescent="0.25">
      <c r="A14" t="s">
        <v>29</v>
      </c>
      <c r="B1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6">
        <f>IFERROR(SUMPRODUCT(C$10:N$10,C14:N14)/O$10,"")</f>
      </c>
    </row>
    <row r="16" spans="1:15" x14ac:dyDescent="0.25">
      <c r="A16" s="7" t="s">
        <v>30</v>
      </c>
      <c r="O16" s="8">
        <f>SUM(O7:O9)</f>
      </c>
    </row>
    <row r="17" spans="1:15" x14ac:dyDescent="0.25">
      <c r="A17" s="7" t="s">
        <v>31</v>
      </c>
      <c r="O17" s="8">
        <f>MAX(0,O16-IF(H4="Evet",O10,0))</f>
      </c>
    </row>
    <row r="19" spans="1:15" x14ac:dyDescent="0.25">
      <c r="A19" s="7" t="s">
        <v>32</v>
      </c>
      <c r="O19" s="8">
        <f>IFERROR(SUMPRODUCT(C10:N10,C11:N11)/(Katsayılar!D5-Katsayılar!D9),0)</f>
      </c>
    </row>
    <row r="20" spans="1:15" x14ac:dyDescent="0.25">
      <c r="A20" s="7" t="s">
        <v>33</v>
      </c>
      <c r="O20" s="8">
        <f>IFERROR(SUMPRODUCT(C10:N10,C12:N12)/(Katsayılar!D6-Katsayılar!D10),0)</f>
      </c>
    </row>
    <row r="21" spans="1:15" x14ac:dyDescent="0.25">
      <c r="A21" s="7" t="s">
        <v>34</v>
      </c>
      <c r="O21" s="8">
        <f>IFERROR(SUMPRODUCT(C10:N10,C13:N13)/(Katsayılar!D7-Katsayılar!D11),0)</f>
      </c>
    </row>
    <row r="22" spans="1:15" x14ac:dyDescent="0.25">
      <c r="A22" s="7" t="s">
        <v>35</v>
      </c>
      <c r="O22" s="8">
        <f>IFERROR(SUMPRODUCT(C10:N10,C14:N14)/(Katsayılar!D8-Katsayılar!D12),0)</f>
      </c>
    </row>
    <row r="23" spans="1:15" x14ac:dyDescent="0.25">
      <c r="A23" s="7" t="s">
        <v>36</v>
      </c>
      <c r="O23" s="8">
        <f>MAX(O19:O22)</f>
      </c>
    </row>
    <row r="25" ht="30" customHeight="1" spans="1:3" x14ac:dyDescent="0.25">
      <c r="A25" s="4" t="s">
        <v>37</v>
      </c>
      <c r="B25" s="4" t="s">
        <v>38</v>
      </c>
      <c r="C25" s="4" t="s">
        <v>39</v>
      </c>
    </row>
    <row r="26" spans="1:3" x14ac:dyDescent="0.25">
      <c r="A26" s="3"/>
      <c r="B26" s="3"/>
      <c r="C26" s="5">
        <f>IFERROR(B26*INDEX(Katsayılar!$D:$D,MATCH(A26,Katsayılar!$B:$B,0)),0)</f>
      </c>
    </row>
    <row r="27" spans="1:3" x14ac:dyDescent="0.25">
      <c r="A27" s="3"/>
      <c r="B27" s="3"/>
      <c r="C27" s="5">
        <f>IFERROR(B27*INDEX(Katsayılar!$D:$D,MATCH(A27,Katsayılar!$B:$B,0)),0)</f>
      </c>
    </row>
    <row r="28" spans="1:3" x14ac:dyDescent="0.25">
      <c r="A28" s="3"/>
      <c r="B28" s="3"/>
      <c r="C28" s="5">
        <f>IFERROR(B28*INDEX(Katsayılar!$D:$D,MATCH(A28,Katsayılar!$B:$B,0)),0)</f>
      </c>
    </row>
    <row r="29" spans="1:3" x14ac:dyDescent="0.25">
      <c r="A29" s="3"/>
      <c r="B29" s="3"/>
      <c r="C29" s="5">
        <f>IFERROR(B29*INDEX(Katsayılar!$D:$D,MATCH(A29,Katsayılar!$B:$B,0)),0)</f>
      </c>
    </row>
    <row r="30" spans="1:3" x14ac:dyDescent="0.25">
      <c r="A30" s="3"/>
      <c r="B30" s="3"/>
      <c r="C30" s="5">
        <f>IFERROR(B30*INDEX(Katsayılar!$D:$D,MATCH(A30,Katsayılar!$B:$B,0)),0)</f>
      </c>
    </row>
    <row r="32" spans="1:15" x14ac:dyDescent="0.25">
      <c r="A32" s="7" t="s">
        <v>40</v>
      </c>
      <c r="O32" s="8">
        <f>SUM(C26:C30)</f>
      </c>
    </row>
    <row r="33" spans="1:15" x14ac:dyDescent="0.25">
      <c r="A33" s="7" t="s">
        <v>41</v>
      </c>
      <c r="O33" s="8">
        <f>O17+O23+O32</f>
      </c>
    </row>
    <row r="35" spans="1:15" x14ac:dyDescent="0.25">
      <c r="A35" t="s">
        <v>42</v>
      </c>
      <c r="O35" s="3"/>
    </row>
    <row r="36" spans="1:15" x14ac:dyDescent="0.25">
      <c r="A36" s="7" t="s">
        <v>43</v>
      </c>
      <c r="O36" s="9">
        <f>IF(O35&gt;0,O16/O35,"")</f>
      </c>
    </row>
  </sheetData>
  <dataValidations count="2">
    <dataValidation type="list" allowBlank="1" sqref="A26:A30">
      <formula1>Katsayılar!$B13:$B43</formula1>
    </dataValidation>
    <dataValidation type="list" sqref="H4">
      <formula1>"Evet,Hayır"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Header>&amp;L&amp;"-,Bold"Komesli Ar-Ge&amp;Rkomesli.com.tr</oddHeader>
    <oddFooter>&amp;LKomesli Ar-Ge ön değerlendirme şablonu · Resmî raporlama amacıyla kullanılamaz&amp;RSayfa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44</v>
      </c>
    </row>
    <row r="2" spans="1:1" x14ac:dyDescent="0.25">
      <c r="A2" s="2" t="s">
        <v>45</v>
      </c>
    </row>
    <row r="4" spans="1:1" x14ac:dyDescent="0.25">
      <c r="A4" s="10" t="s">
        <v>46</v>
      </c>
    </row>
    <row r="5" spans="1:1" x14ac:dyDescent="0.25">
      <c r="A5" s="10" t="s">
        <v>47</v>
      </c>
    </row>
    <row r="6" spans="1:1" x14ac:dyDescent="0.25">
      <c r="A6" s="10" t="s">
        <v>48</v>
      </c>
    </row>
    <row r="7" spans="1:1" x14ac:dyDescent="0.25">
      <c r="A7" s="10" t="s">
        <v>49</v>
      </c>
    </row>
    <row r="8" spans="1:1" x14ac:dyDescent="0.25">
      <c r="A8" s="10" t="s">
        <v>50</v>
      </c>
    </row>
    <row r="9" spans="1:1" x14ac:dyDescent="0.25">
      <c r="A9" s="10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&amp;L&amp;"-,Bold"Komesli Ar-Ge&amp;Rkomesli.com.tr</oddHeader>
    <oddFooter>&amp;LKomesli Ar-Ge ön değerlendirme şablonu · Resmî raporlama amacıyla kullanılamaz&amp;RSayfa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6" customWidth="1"/>
    <col min="2" max="2" width="46" customWidth="1"/>
    <col min="3" max="3" width="18" customWidth="1"/>
    <col min="4" max="4" width="14" customWidth="1"/>
    <col min="5" max="5" width="70" customWidth="1"/>
  </cols>
  <sheetData>
    <row r="1" spans="1:1" x14ac:dyDescent="0.25">
      <c r="A1" s="1" t="s">
        <v>52</v>
      </c>
    </row>
    <row r="2" spans="1:1" x14ac:dyDescent="0.25">
      <c r="A2" s="2" t="s">
        <v>53</v>
      </c>
    </row>
    <row r="4" ht="30" customHeight="1" spans="1:5" x14ac:dyDescent="0.25">
      <c r="A4" s="4" t="s">
        <v>54</v>
      </c>
      <c r="B4" s="4" t="s">
        <v>5</v>
      </c>
      <c r="C4" s="4" t="s">
        <v>6</v>
      </c>
      <c r="D4" s="4" t="s">
        <v>55</v>
      </c>
      <c r="E4" s="4" t="s">
        <v>56</v>
      </c>
    </row>
    <row r="5" spans="1:5" x14ac:dyDescent="0.25">
      <c r="A5" t="s">
        <v>57</v>
      </c>
      <c r="B5" t="s">
        <v>58</v>
      </c>
      <c r="C5" t="s">
        <v>26</v>
      </c>
      <c r="D5">
        <v>50</v>
      </c>
      <c r="E5" t="s">
        <v>59</v>
      </c>
    </row>
    <row r="6" spans="1:5" x14ac:dyDescent="0.25">
      <c r="A6" t="s">
        <v>60</v>
      </c>
      <c r="B6" t="s">
        <v>61</v>
      </c>
      <c r="C6" t="s">
        <v>26</v>
      </c>
      <c r="D6">
        <v>0.16</v>
      </c>
      <c r="E6" t="s">
        <v>59</v>
      </c>
    </row>
    <row r="7" spans="1:5" x14ac:dyDescent="0.25">
      <c r="A7" t="s">
        <v>62</v>
      </c>
      <c r="B7" t="s">
        <v>63</v>
      </c>
      <c r="C7" t="s">
        <v>26</v>
      </c>
      <c r="D7">
        <v>1</v>
      </c>
      <c r="E7" t="s">
        <v>59</v>
      </c>
    </row>
    <row r="8" spans="1:5" x14ac:dyDescent="0.25">
      <c r="A8" t="s">
        <v>64</v>
      </c>
      <c r="B8" t="s">
        <v>65</v>
      </c>
      <c r="C8" t="s">
        <v>26</v>
      </c>
      <c r="D8">
        <v>10</v>
      </c>
      <c r="E8" t="s">
        <v>59</v>
      </c>
    </row>
    <row r="9" spans="1:5" x14ac:dyDescent="0.25">
      <c r="A9" t="s">
        <v>66</v>
      </c>
      <c r="B9" t="s">
        <v>67</v>
      </c>
      <c r="C9" t="s">
        <v>26</v>
      </c>
      <c r="D9">
        <v>0</v>
      </c>
      <c r="E9" t="s">
        <v>68</v>
      </c>
    </row>
    <row r="10" spans="1:5" x14ac:dyDescent="0.25">
      <c r="A10" t="s">
        <v>69</v>
      </c>
      <c r="B10" t="s">
        <v>70</v>
      </c>
      <c r="C10" t="s">
        <v>26</v>
      </c>
      <c r="D10">
        <v>0</v>
      </c>
      <c r="E10" t="s">
        <v>68</v>
      </c>
    </row>
    <row r="11" spans="1:5" x14ac:dyDescent="0.25">
      <c r="A11" t="s">
        <v>71</v>
      </c>
      <c r="B11" t="s">
        <v>72</v>
      </c>
      <c r="C11" t="s">
        <v>26</v>
      </c>
      <c r="D11">
        <v>0</v>
      </c>
      <c r="E11" t="s">
        <v>68</v>
      </c>
    </row>
    <row r="12" spans="1:5" x14ac:dyDescent="0.25">
      <c r="A12" t="s">
        <v>73</v>
      </c>
      <c r="B12" t="s">
        <v>74</v>
      </c>
      <c r="C12" t="s">
        <v>26</v>
      </c>
      <c r="D12">
        <v>0</v>
      </c>
      <c r="E12" t="s">
        <v>68</v>
      </c>
    </row>
    <row r="13" spans="1:5" x14ac:dyDescent="0.25">
      <c r="A13" t="s">
        <v>75</v>
      </c>
      <c r="B13" t="s">
        <v>76</v>
      </c>
      <c r="C13" t="s">
        <v>77</v>
      </c>
      <c r="D13">
        <v>15415</v>
      </c>
      <c r="E13" t="s">
        <v>78</v>
      </c>
    </row>
    <row r="14" spans="1:5" x14ac:dyDescent="0.25">
      <c r="A14" t="s">
        <v>79</v>
      </c>
      <c r="B14" t="s">
        <v>80</v>
      </c>
      <c r="C14" t="s">
        <v>77</v>
      </c>
      <c r="D14">
        <v>10411</v>
      </c>
      <c r="E14" t="s">
        <v>81</v>
      </c>
    </row>
    <row r="15" spans="1:5" x14ac:dyDescent="0.25">
      <c r="A15" t="s">
        <v>82</v>
      </c>
      <c r="B15" t="s">
        <v>83</v>
      </c>
      <c r="C15" t="s">
        <v>77</v>
      </c>
      <c r="D15">
        <v>5521</v>
      </c>
      <c r="E15" t="s">
        <v>84</v>
      </c>
    </row>
    <row r="16" spans="1:5" x14ac:dyDescent="0.25">
      <c r="A16" t="s">
        <v>85</v>
      </c>
      <c r="B16" t="s">
        <v>86</v>
      </c>
      <c r="C16" t="s">
        <v>77</v>
      </c>
      <c r="D16">
        <v>4325</v>
      </c>
      <c r="E16" t="s">
        <v>87</v>
      </c>
    </row>
    <row r="17" spans="1:5" x14ac:dyDescent="0.25">
      <c r="A17" t="s">
        <v>88</v>
      </c>
      <c r="B17" t="s">
        <v>89</v>
      </c>
      <c r="C17" t="s">
        <v>77</v>
      </c>
      <c r="D17">
        <v>3265</v>
      </c>
      <c r="E17" t="s">
        <v>90</v>
      </c>
    </row>
    <row r="18" spans="1:5" x14ac:dyDescent="0.25">
      <c r="A18" t="s">
        <v>91</v>
      </c>
      <c r="B18" t="s">
        <v>92</v>
      </c>
      <c r="C18" t="s">
        <v>77</v>
      </c>
      <c r="D18">
        <v>1021</v>
      </c>
      <c r="E18" t="s">
        <v>93</v>
      </c>
    </row>
    <row r="19" spans="1:5" x14ac:dyDescent="0.25">
      <c r="A19" t="s">
        <v>94</v>
      </c>
      <c r="B19" t="s">
        <v>95</v>
      </c>
      <c r="C19" t="s">
        <v>77</v>
      </c>
      <c r="D19">
        <v>5553</v>
      </c>
      <c r="E19" t="s">
        <v>96</v>
      </c>
    </row>
    <row r="20" spans="1:5" x14ac:dyDescent="0.25">
      <c r="A20" t="s">
        <v>97</v>
      </c>
      <c r="B20" t="s">
        <v>98</v>
      </c>
      <c r="C20" t="s">
        <v>77</v>
      </c>
      <c r="D20">
        <v>4745</v>
      </c>
      <c r="E20" t="s">
        <v>99</v>
      </c>
    </row>
    <row r="21" spans="1:5" x14ac:dyDescent="0.25">
      <c r="A21" t="s">
        <v>100</v>
      </c>
      <c r="B21" t="s">
        <v>101</v>
      </c>
      <c r="C21" t="s">
        <v>77</v>
      </c>
      <c r="D21">
        <v>1608</v>
      </c>
      <c r="E21" t="s">
        <v>102</v>
      </c>
    </row>
    <row r="22" spans="1:5" x14ac:dyDescent="0.25">
      <c r="A22" t="s">
        <v>103</v>
      </c>
      <c r="B22" t="s">
        <v>104</v>
      </c>
      <c r="C22" t="s">
        <v>77</v>
      </c>
      <c r="D22">
        <v>1849</v>
      </c>
      <c r="E22" t="s">
        <v>105</v>
      </c>
    </row>
    <row r="23" spans="1:5" x14ac:dyDescent="0.25">
      <c r="A23" t="s">
        <v>106</v>
      </c>
      <c r="B23" t="s">
        <v>107</v>
      </c>
      <c r="C23" t="s">
        <v>77</v>
      </c>
      <c r="D23">
        <v>2173</v>
      </c>
      <c r="E23" t="s">
        <v>108</v>
      </c>
    </row>
    <row r="24" spans="1:5" x14ac:dyDescent="0.25">
      <c r="A24" t="s">
        <v>109</v>
      </c>
      <c r="B24" t="s">
        <v>110</v>
      </c>
      <c r="C24" t="s">
        <v>77</v>
      </c>
      <c r="D24">
        <v>1222</v>
      </c>
      <c r="E24" t="s">
        <v>111</v>
      </c>
    </row>
    <row r="25" spans="1:5" x14ac:dyDescent="0.25">
      <c r="A25" t="s">
        <v>112</v>
      </c>
      <c r="B25" t="s">
        <v>113</v>
      </c>
      <c r="C25" t="s">
        <v>77</v>
      </c>
      <c r="D25">
        <v>1423</v>
      </c>
      <c r="E25" t="s">
        <v>114</v>
      </c>
    </row>
    <row r="26" spans="1:5" x14ac:dyDescent="0.25">
      <c r="A26" t="s">
        <v>115</v>
      </c>
      <c r="B26" t="s">
        <v>116</v>
      </c>
      <c r="C26" t="s">
        <v>77</v>
      </c>
      <c r="D26">
        <v>287</v>
      </c>
      <c r="E26" t="s">
        <v>117</v>
      </c>
    </row>
    <row r="27" spans="1:5" x14ac:dyDescent="0.25">
      <c r="A27" t="s">
        <v>118</v>
      </c>
      <c r="B27" t="s">
        <v>119</v>
      </c>
      <c r="C27" t="s">
        <v>77</v>
      </c>
      <c r="D27">
        <v>1782</v>
      </c>
      <c r="E27" t="s">
        <v>120</v>
      </c>
    </row>
    <row r="28" spans="1:5" x14ac:dyDescent="0.25">
      <c r="A28" t="s">
        <v>121</v>
      </c>
      <c r="B28" t="s">
        <v>122</v>
      </c>
      <c r="C28" t="s">
        <v>77</v>
      </c>
      <c r="D28">
        <v>5053</v>
      </c>
      <c r="E28" t="s">
        <v>123</v>
      </c>
    </row>
    <row r="29" spans="1:5" x14ac:dyDescent="0.25">
      <c r="A29" t="s">
        <v>124</v>
      </c>
      <c r="B29" t="s">
        <v>125</v>
      </c>
      <c r="C29" t="s">
        <v>77</v>
      </c>
      <c r="D29">
        <v>4177</v>
      </c>
      <c r="E29" t="s">
        <v>126</v>
      </c>
    </row>
    <row r="30" spans="1:5" x14ac:dyDescent="0.25">
      <c r="A30" t="s">
        <v>127</v>
      </c>
      <c r="B30" t="s">
        <v>128</v>
      </c>
      <c r="C30" t="s">
        <v>77</v>
      </c>
      <c r="D30">
        <v>5873</v>
      </c>
      <c r="E30" t="s">
        <v>129</v>
      </c>
    </row>
    <row r="31" spans="1:5" x14ac:dyDescent="0.25">
      <c r="A31" t="s">
        <v>130</v>
      </c>
      <c r="B31" t="s">
        <v>131</v>
      </c>
      <c r="C31" t="s">
        <v>77</v>
      </c>
      <c r="D31">
        <v>10516</v>
      </c>
      <c r="E31" t="s">
        <v>132</v>
      </c>
    </row>
    <row r="32" spans="1:5" x14ac:dyDescent="0.25">
      <c r="A32" t="s">
        <v>133</v>
      </c>
      <c r="B32" t="s">
        <v>134</v>
      </c>
      <c r="C32" t="s">
        <v>77</v>
      </c>
      <c r="D32">
        <v>2144</v>
      </c>
      <c r="E32" t="s">
        <v>135</v>
      </c>
    </row>
    <row r="33" spans="1:5" x14ac:dyDescent="0.25">
      <c r="A33" t="s">
        <v>136</v>
      </c>
      <c r="B33" t="s">
        <v>137</v>
      </c>
      <c r="C33" t="s">
        <v>77</v>
      </c>
      <c r="D33">
        <v>214</v>
      </c>
      <c r="E33" t="s">
        <v>138</v>
      </c>
    </row>
    <row r="34" spans="1:5" x14ac:dyDescent="0.25">
      <c r="A34" t="s">
        <v>139</v>
      </c>
      <c r="B34" t="s">
        <v>140</v>
      </c>
      <c r="C34" t="s">
        <v>77</v>
      </c>
      <c r="D34">
        <v>855</v>
      </c>
      <c r="E34" t="s">
        <v>141</v>
      </c>
    </row>
    <row r="35" spans="1:5" x14ac:dyDescent="0.25">
      <c r="A35" t="s">
        <v>142</v>
      </c>
      <c r="B35" t="s">
        <v>143</v>
      </c>
      <c r="C35" t="s">
        <v>77</v>
      </c>
      <c r="D35">
        <v>821</v>
      </c>
      <c r="E35" t="s">
        <v>144</v>
      </c>
    </row>
    <row r="36" spans="1:5" x14ac:dyDescent="0.25">
      <c r="A36" t="s">
        <v>145</v>
      </c>
      <c r="B36" t="s">
        <v>146</v>
      </c>
      <c r="C36" t="s">
        <v>77</v>
      </c>
      <c r="D36">
        <v>560</v>
      </c>
      <c r="E36" t="s">
        <v>147</v>
      </c>
    </row>
    <row r="37" spans="1:5" x14ac:dyDescent="0.25">
      <c r="A37" t="s">
        <v>148</v>
      </c>
      <c r="B37" t="s">
        <v>149</v>
      </c>
      <c r="C37" t="s">
        <v>77</v>
      </c>
      <c r="D37">
        <v>790</v>
      </c>
      <c r="E37" t="s">
        <v>150</v>
      </c>
    </row>
    <row r="38" spans="1:5" x14ac:dyDescent="0.25">
      <c r="A38" t="s">
        <v>151</v>
      </c>
      <c r="B38" t="s">
        <v>152</v>
      </c>
      <c r="C38" t="s">
        <v>77</v>
      </c>
      <c r="D38">
        <v>609</v>
      </c>
      <c r="E38" t="s">
        <v>153</v>
      </c>
    </row>
    <row r="39" spans="1:5" x14ac:dyDescent="0.25">
      <c r="A39" t="s">
        <v>154</v>
      </c>
      <c r="B39" t="s">
        <v>155</v>
      </c>
      <c r="C39" t="s">
        <v>77</v>
      </c>
      <c r="D39">
        <v>14431</v>
      </c>
      <c r="E39" t="s">
        <v>156</v>
      </c>
    </row>
    <row r="40" spans="1:5" x14ac:dyDescent="0.25">
      <c r="A40" t="s">
        <v>157</v>
      </c>
      <c r="B40" t="s">
        <v>158</v>
      </c>
      <c r="C40" t="s">
        <v>77</v>
      </c>
      <c r="D40">
        <v>18925</v>
      </c>
      <c r="E40" t="s">
        <v>159</v>
      </c>
    </row>
    <row r="41" spans="1:5" x14ac:dyDescent="0.25">
      <c r="A41" t="s">
        <v>160</v>
      </c>
      <c r="B41" t="s">
        <v>161</v>
      </c>
      <c r="C41" t="s">
        <v>77</v>
      </c>
      <c r="D41">
        <v>8856</v>
      </c>
      <c r="E41" t="s">
        <v>162</v>
      </c>
    </row>
    <row r="42" spans="1:5" x14ac:dyDescent="0.25">
      <c r="A42" t="s">
        <v>163</v>
      </c>
      <c r="B42" t="s">
        <v>164</v>
      </c>
      <c r="C42" t="s">
        <v>77</v>
      </c>
      <c r="D42">
        <v>17196</v>
      </c>
      <c r="E42" t="s">
        <v>165</v>
      </c>
    </row>
    <row r="43" spans="1:5" x14ac:dyDescent="0.25">
      <c r="A43" t="s">
        <v>166</v>
      </c>
      <c r="B43" t="s">
        <v>167</v>
      </c>
      <c r="C43" t="s">
        <v>77</v>
      </c>
      <c r="D43">
        <v>9114</v>
      </c>
      <c r="E43" t="s">
        <v>168</v>
      </c>
    </row>
    <row r="45" spans="1:1" x14ac:dyDescent="0.25">
      <c r="A45" s="7" t="s">
        <v>169</v>
      </c>
    </row>
    <row r="46" spans="1:1" x14ac:dyDescent="0.25">
      <c r="A46" s="11" t="s">
        <v>170</v>
      </c>
    </row>
    <row r="47" spans="1:1" x14ac:dyDescent="0.25">
      <c r="A47" s="11" t="s">
        <v>171</v>
      </c>
    </row>
    <row r="48" spans="1:1" x14ac:dyDescent="0.25">
      <c r="A48" s="11" t="s">
        <v>172</v>
      </c>
    </row>
    <row r="49" spans="1:1" x14ac:dyDescent="0.25">
      <c r="A49" s="11" t="s">
        <v>173</v>
      </c>
    </row>
  </sheetData>
  <hyperlinks>
    <hyperlink ref="A46" r:id="rId1"/>
    <hyperlink ref="A47" r:id="rId2"/>
    <hyperlink ref="A48" r:id="rId3"/>
    <hyperlink ref="A49" r:id="rId4"/>
  </hyperlinks>
  <pageMargins left="0.7" right="0.7" top="0.75" bottom="0.75" header="0.3" footer="0.3"/>
  <pageSetup orientation="portrait" horizontalDpi="4294967295" verticalDpi="4294967295" scale="100" fitToWidth="1" fitToHeight="1"/>
  <headerFooter>
    <oddHeader>&amp;L&amp;"-,Bold"Komesli Ar-Ge&amp;Rkomesli.com.tr</oddHeader>
    <oddFooter>&amp;LKomesli Ar-Ge ön değerlendirme şablonu · Resmî raporlama amacıyla kullanılamaz&amp;RSayfa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Hesap</vt:lpstr>
      <vt:lpstr>Nasıl kullanılır</vt:lpstr>
      <vt:lpstr>Katsayılar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Komesli Ar-Ge</dc:creator>
  <dc:title/>
  <dc:subject/>
  <dc:description/>
  <cp:keywords/>
  <cp:category/>
  <cp:lastModifiedBy>Unknown</cp:lastModifiedBy>
  <dcterms:created xsi:type="dcterms:W3CDTF">2026-10-22T00:00:00Z</dcterms:created>
  <dcterms:modified xsi:type="dcterms:W3CDTF">2026-10-22T21:18:33Z</dcterms:modified>
</cp:coreProperties>
</file>